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<sst xmlns="http://schemas.openxmlformats.org/spreadsheetml/2006/main" count="154" uniqueCount="61">
  <si>
    <t>Fraction To Decimal Converter</t>
  </si>
  <si>
    <t>Enter Fraction</t>
  </si>
  <si>
    <t>Enter Decimal</t>
  </si>
  <si>
    <t>Fraction</t>
  </si>
  <si>
    <t>Split Fraction Into 2 Parts To Enter</t>
  </si>
  <si>
    <t>Example 3/16 Enter As:</t>
  </si>
  <si>
    <t>=</t>
  </si>
  <si>
    <t>Decimal Equivalent</t>
  </si>
  <si>
    <t>Decimal To Fraction Converter (to closest 1/32)</t>
  </si>
  <si>
    <t>A</t>
  </si>
  <si>
    <t>Number Of Risers Required:</t>
  </si>
  <si>
    <t>÷</t>
  </si>
  <si>
    <t>Total Rise</t>
  </si>
  <si>
    <t>No. of Risers</t>
  </si>
  <si>
    <t>Max Height</t>
  </si>
  <si>
    <t>B</t>
  </si>
  <si>
    <t>Riser Height</t>
  </si>
  <si>
    <t>C</t>
  </si>
  <si>
    <t>Experimenting With Riser Height</t>
  </si>
  <si>
    <t>D</t>
  </si>
  <si>
    <t>Stair Rise Plus Tread Depth Calculation</t>
  </si>
  <si>
    <t>Stair Rise</t>
  </si>
  <si>
    <t>+</t>
  </si>
  <si>
    <t>Tread Depth</t>
  </si>
  <si>
    <t>E</t>
  </si>
  <si>
    <t>Total Run</t>
  </si>
  <si>
    <t>-</t>
  </si>
  <si>
    <t>X</t>
  </si>
  <si>
    <t>F</t>
  </si>
  <si>
    <t>Headroom Calculation</t>
  </si>
  <si>
    <t>Length of Stairwell</t>
  </si>
  <si>
    <t>Floor Thickness</t>
  </si>
  <si>
    <t>Headroom</t>
  </si>
  <si>
    <t>Tread Depth                  Min           Max</t>
  </si>
  <si>
    <t>G</t>
  </si>
  <si>
    <t>Stringer Length</t>
  </si>
  <si>
    <t>Length of Stringer</t>
  </si>
  <si>
    <t>Example:</t>
  </si>
  <si>
    <t>http://www.renovation-headquarters.com/stairs.htm</t>
  </si>
  <si>
    <t>Staircase Calculator:</t>
  </si>
  <si>
    <t>This information should be used in conjunction with the staircase turorial at:</t>
  </si>
  <si>
    <t>Inches</t>
  </si>
  <si>
    <t>H</t>
  </si>
  <si>
    <t>Finished Landing Height</t>
  </si>
  <si>
    <t>I</t>
  </si>
  <si>
    <t>Framing Landing Height</t>
  </si>
  <si>
    <t>Finished Landing Height (Landing Half Way Between Upper &amp; Lower Floors)</t>
  </si>
  <si>
    <t>Thickness of Sub-Floor</t>
  </si>
  <si>
    <t>Thickness of Finish Material</t>
  </si>
  <si>
    <t>J</t>
  </si>
  <si>
    <t>Positioning the landing</t>
  </si>
  <si>
    <t>No. of Treads</t>
  </si>
  <si>
    <t>Landing Distance</t>
  </si>
  <si>
    <r>
      <t xml:space="preserve">Thickness of Hanger Board </t>
    </r>
    <r>
      <rPr>
        <sz val="18"/>
        <rFont val="Arial"/>
        <family val="2"/>
      </rPr>
      <t>*</t>
    </r>
  </si>
  <si>
    <t>* If applicable</t>
  </si>
  <si>
    <t>K</t>
  </si>
  <si>
    <t>Total Run of Upper Staircase</t>
  </si>
  <si>
    <t>Stairwell Opening</t>
  </si>
  <si>
    <t>Landing Width</t>
  </si>
  <si>
    <t>L</t>
  </si>
  <si>
    <r>
      <t>Use formula</t>
    </r>
    <r>
      <rPr>
        <b/>
        <sz val="12"/>
        <color indexed="53"/>
        <rFont val="Arial"/>
        <family val="2"/>
      </rPr>
      <t xml:space="preserve"> "I" </t>
    </r>
    <r>
      <rPr>
        <b/>
        <sz val="12"/>
        <rFont val="Arial"/>
        <family val="2"/>
      </rPr>
      <t>to determine the framing height of the landing.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</si>
</sst>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</numFmts>
  <fonts count="20">
    <font>
      <sz val="10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20"/>
      <color indexed="60"/>
      <name val="Arial"/>
      <family val="2"/>
    </font>
    <font>
      <b/>
      <sz val="14"/>
      <color indexed="53"/>
      <name val="Arial"/>
      <family val="2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8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medium"/>
      <bottom style="thick">
        <color indexed="3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39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64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0" xfId="2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7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 quotePrefix="1">
      <alignment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2" fontId="10" fillId="0" borderId="0" xfId="0" applyNumberFormat="1" applyFont="1" applyBorder="1" applyAlignment="1">
      <alignment/>
    </xf>
    <xf numFmtId="0" fontId="14" fillId="0" borderId="8" xfId="0" applyFont="1" applyBorder="1" applyAlignment="1">
      <alignment/>
    </xf>
    <xf numFmtId="12" fontId="1" fillId="0" borderId="9" xfId="0" applyNumberFormat="1" applyFont="1" applyBorder="1" applyAlignment="1">
      <alignment/>
    </xf>
    <xf numFmtId="0" fontId="14" fillId="0" borderId="0" xfId="0" applyFont="1" applyBorder="1" applyAlignment="1">
      <alignment/>
    </xf>
    <xf numFmtId="12" fontId="1" fillId="0" borderId="0" xfId="0" applyNumberFormat="1" applyFont="1" applyBorder="1" applyAlignment="1">
      <alignment/>
    </xf>
    <xf numFmtId="0" fontId="13" fillId="0" borderId="0" xfId="0" applyFont="1" applyAlignment="1">
      <alignment horizontal="left" vertical="top"/>
    </xf>
    <xf numFmtId="0" fontId="14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 quotePrefix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168" fontId="1" fillId="0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1" fillId="4" borderId="1" xfId="0" applyFont="1" applyFill="1" applyBorder="1" applyAlignment="1" applyProtection="1" quotePrefix="1">
      <alignment horizontal="center" vertical="center" wrapText="1"/>
      <protection locked="0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4" xfId="0" applyBorder="1" applyAlignment="1" quotePrefix="1">
      <alignment/>
    </xf>
    <xf numFmtId="0" fontId="16" fillId="0" borderId="0" xfId="0" applyFont="1" applyBorder="1" applyAlignment="1">
      <alignment/>
    </xf>
    <xf numFmtId="0" fontId="0" fillId="0" borderId="9" xfId="0" applyBorder="1" applyAlignment="1" quotePrefix="1">
      <alignment/>
    </xf>
    <xf numFmtId="0" fontId="0" fillId="0" borderId="0" xfId="0" applyBorder="1" applyAlignment="1" quotePrefix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164" fontId="5" fillId="4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18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19" xfId="20" applyFont="1" applyBorder="1" applyAlignment="1">
      <alignment horizontal="center" vertical="center" wrapText="1"/>
    </xf>
    <xf numFmtId="0" fontId="12" fillId="0" borderId="20" xfId="2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008000"/>
      </font>
      <border/>
    </dxf>
    <dxf>
      <font>
        <b/>
        <i val="0"/>
        <color rgb="FFFFFFFF"/>
      </font>
      <fill>
        <patternFill>
          <bgColor rgb="FF008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ovation-headquarters.com/stair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5"/>
  <sheetViews>
    <sheetView showGridLines="0" tabSelected="1" workbookViewId="0" topLeftCell="A1">
      <selection activeCell="G20" sqref="G20"/>
    </sheetView>
  </sheetViews>
  <sheetFormatPr defaultColWidth="9.140625" defaultRowHeight="12.75"/>
  <cols>
    <col min="1" max="1" width="9.28125" style="0" customWidth="1"/>
    <col min="2" max="2" width="5.140625" style="0" customWidth="1"/>
    <col min="3" max="3" width="11.28125" style="0" customWidth="1"/>
    <col min="4" max="4" width="10.7109375" style="0" customWidth="1"/>
    <col min="5" max="5" width="13.28125" style="0" customWidth="1"/>
    <col min="6" max="6" width="10.7109375" style="0" customWidth="1"/>
    <col min="7" max="7" width="12.57421875" style="0" customWidth="1"/>
    <col min="8" max="8" width="10.7109375" style="0" customWidth="1"/>
    <col min="9" max="9" width="13.421875" style="0" customWidth="1"/>
    <col min="10" max="10" width="12.421875" style="0" customWidth="1"/>
    <col min="11" max="11" width="15.00390625" style="0" customWidth="1"/>
    <col min="12" max="12" width="5.00390625" style="0" customWidth="1"/>
  </cols>
  <sheetData>
    <row r="2" spans="2:3" ht="31.5" customHeight="1" thickBot="1">
      <c r="B2" s="50" t="s">
        <v>39</v>
      </c>
      <c r="C2" s="1"/>
    </row>
    <row r="3" spans="2:12" ht="24" customHeight="1" thickTop="1">
      <c r="B3" s="92" t="s">
        <v>40</v>
      </c>
      <c r="C3" s="93"/>
      <c r="D3" s="93"/>
      <c r="E3" s="93"/>
      <c r="F3" s="93"/>
      <c r="G3" s="93"/>
      <c r="H3" s="93"/>
      <c r="I3" s="93"/>
      <c r="J3" s="93"/>
      <c r="K3" s="93"/>
      <c r="L3" s="64"/>
    </row>
    <row r="4" spans="2:12" ht="24" customHeight="1" thickBot="1">
      <c r="B4" s="94" t="s">
        <v>38</v>
      </c>
      <c r="C4" s="95"/>
      <c r="D4" s="95"/>
      <c r="E4" s="95"/>
      <c r="F4" s="95"/>
      <c r="G4" s="95"/>
      <c r="H4" s="95"/>
      <c r="I4" s="95"/>
      <c r="J4" s="95"/>
      <c r="K4" s="95"/>
      <c r="L4" s="65"/>
    </row>
    <row r="5" spans="2:11" ht="9.75" customHeight="1" thickBot="1" thickTop="1"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2:12" ht="13.5" thickTop="1">
      <c r="B6" s="17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2:12" ht="20.25">
      <c r="B7" s="20"/>
      <c r="C7" s="21" t="s">
        <v>8</v>
      </c>
      <c r="D7" s="22"/>
      <c r="E7" s="22"/>
      <c r="F7" s="22"/>
      <c r="G7" s="22"/>
      <c r="H7" s="22"/>
      <c r="I7" s="23"/>
      <c r="J7" s="24"/>
      <c r="K7" s="28"/>
      <c r="L7" s="25"/>
    </row>
    <row r="8" spans="2:12" ht="8.25" customHeight="1" thickBot="1">
      <c r="B8" s="20"/>
      <c r="C8" s="24"/>
      <c r="D8" s="24"/>
      <c r="E8" s="24"/>
      <c r="F8" s="24"/>
      <c r="G8" s="24"/>
      <c r="H8" s="24"/>
      <c r="I8" s="24"/>
      <c r="J8" s="24"/>
      <c r="K8" s="28"/>
      <c r="L8" s="25"/>
    </row>
    <row r="9" spans="2:12" ht="18.75" thickBot="1">
      <c r="B9" s="20"/>
      <c r="C9" s="26" t="s">
        <v>2</v>
      </c>
      <c r="D9" s="27"/>
      <c r="E9" s="28"/>
      <c r="F9" s="68">
        <v>0.875</v>
      </c>
      <c r="G9" s="24"/>
      <c r="H9" s="24"/>
      <c r="I9" s="24"/>
      <c r="J9" s="24"/>
      <c r="K9" s="28"/>
      <c r="L9" s="25"/>
    </row>
    <row r="10" spans="2:12" ht="18.75" thickBot="1">
      <c r="B10" s="20"/>
      <c r="C10" s="24"/>
      <c r="D10" s="24"/>
      <c r="E10" s="24"/>
      <c r="F10" s="24"/>
      <c r="G10" s="24"/>
      <c r="H10" s="24"/>
      <c r="I10" s="24"/>
      <c r="J10" s="24"/>
      <c r="K10" s="28"/>
      <c r="L10" s="25"/>
    </row>
    <row r="11" spans="2:12" ht="18.75" thickBot="1">
      <c r="B11" s="20"/>
      <c r="C11" s="26" t="s">
        <v>3</v>
      </c>
      <c r="D11" s="28"/>
      <c r="E11" s="9">
        <f>IF($F$9&lt;0.0156,"0",IF($F$9&lt;0.047,"1/32",IF($F$9&lt;0.0782,"1/16",IF($F$9&lt;0.1095,"3/32",IF($F$9&lt;0.1407,"1/8",IF($F$9&lt;0.172,"5/32",IF($F$9&lt;0.2032,"3/16",IF($F$9&lt;0.2345,"7/32",))))))))</f>
        <v>0</v>
      </c>
      <c r="F11" s="9">
        <f>IF($F$9&lt;0.2345,"0",IF($F$9&lt;0.2657,"1/4",IF($F$9&lt;0.297,"9/32",IF($F$9&lt;0.3282,"5/16",IF($F$9&lt;0.3595,"11/32",IF($F$9&lt;0.3907,"3/8",IF($F$9&lt;0.422,"13/32",IF($F$9&lt;0.4532,"7/16",))))))))</f>
        <v>0</v>
      </c>
      <c r="G11" s="9">
        <f>IF($F$9&lt;0.4532,"0",IF($F$9&lt;0.4845,"15/32",IF($F$9&lt;0.5157,"1/2",IF($F$9&lt;0.547,"17/32",IF($F$9&lt;0.5782,"9/16",IF($F$9&lt;0.6095,"19/32",IF($F$9&lt;0.6407,"5/8",IF($F$9&lt;0.672,"21/32",))))))))</f>
        <v>0</v>
      </c>
      <c r="H11" s="9" t="str">
        <f>IF($F$9&lt;0.672,"0",IF($F$9&lt;0.7032,"11/16",IF($F$9&lt;0.7345,"23/32",IF($F$9&lt;0.7657,"3/4",IF($F$9&lt;0.797,"25/32",IF($F$9&lt;0.8282,"13/16",IF($F$9&lt;0.8595,"27/32",IF($F$9&lt;0.8907,"7/8",))))))))</f>
        <v>7/8</v>
      </c>
      <c r="I11" s="9" t="str">
        <f>IF($F$9&lt;0.8907,"0",IF($F$9&lt;0.922,"29/32",IF($F$9&lt;0.9532,"15/16",IF($F$9&lt;0.9845,"31/32",))))</f>
        <v>0</v>
      </c>
      <c r="J11" s="96" t="str">
        <f>IF($F$9&lt;0.9844,"0",IF($F$9&lt;1,"Add 1 to No.",))</f>
        <v>0</v>
      </c>
      <c r="K11" s="97"/>
      <c r="L11" s="25"/>
    </row>
    <row r="12" spans="2:12" ht="18.75" thickBot="1">
      <c r="B12" s="29"/>
      <c r="C12" s="30"/>
      <c r="D12" s="30"/>
      <c r="E12" s="30"/>
      <c r="F12" s="30"/>
      <c r="G12" s="30"/>
      <c r="H12" s="30"/>
      <c r="I12" s="30"/>
      <c r="J12" s="30"/>
      <c r="K12" s="66"/>
      <c r="L12" s="31"/>
    </row>
    <row r="13" spans="3:10" ht="9.75" customHeight="1" thickBot="1" thickTop="1">
      <c r="C13" s="2"/>
      <c r="D13" s="2"/>
      <c r="E13" s="2"/>
      <c r="F13" s="2"/>
      <c r="G13" s="2"/>
      <c r="H13" s="2"/>
      <c r="I13" s="2"/>
      <c r="J13" s="2"/>
    </row>
    <row r="14" spans="2:12" ht="21" thickTop="1">
      <c r="B14" s="17"/>
      <c r="C14" s="32" t="s">
        <v>0</v>
      </c>
      <c r="D14" s="33"/>
      <c r="E14" s="33"/>
      <c r="F14" s="33"/>
      <c r="G14" s="33"/>
      <c r="H14" s="34"/>
      <c r="I14" s="34"/>
      <c r="J14" s="34"/>
      <c r="K14" s="18"/>
      <c r="L14" s="19"/>
    </row>
    <row r="15" spans="2:12" ht="9" customHeight="1">
      <c r="B15" s="20"/>
      <c r="C15" s="35"/>
      <c r="D15" s="24"/>
      <c r="E15" s="24"/>
      <c r="F15" s="24"/>
      <c r="G15" s="24"/>
      <c r="H15" s="24"/>
      <c r="I15" s="24"/>
      <c r="J15" s="24"/>
      <c r="K15" s="28"/>
      <c r="L15" s="25"/>
    </row>
    <row r="16" spans="2:12" ht="18.75" thickBot="1">
      <c r="B16" s="20"/>
      <c r="C16" s="26" t="s">
        <v>4</v>
      </c>
      <c r="D16" s="26"/>
      <c r="E16" s="26"/>
      <c r="F16" s="26"/>
      <c r="G16" s="26"/>
      <c r="H16" s="24"/>
      <c r="I16" s="24"/>
      <c r="J16" s="24"/>
      <c r="K16" s="28"/>
      <c r="L16" s="25"/>
    </row>
    <row r="17" spans="2:12" ht="18.75" thickBot="1">
      <c r="B17" s="20"/>
      <c r="C17" s="36"/>
      <c r="D17" s="26" t="s">
        <v>5</v>
      </c>
      <c r="E17" s="26"/>
      <c r="F17" s="26"/>
      <c r="G17" s="37"/>
      <c r="H17" s="6">
        <v>3</v>
      </c>
      <c r="I17" s="7">
        <v>16</v>
      </c>
      <c r="J17" s="24"/>
      <c r="K17" s="28"/>
      <c r="L17" s="25"/>
    </row>
    <row r="18" spans="2:12" ht="18.75" thickBot="1">
      <c r="B18" s="20"/>
      <c r="C18" s="24"/>
      <c r="D18" s="24"/>
      <c r="E18" s="24"/>
      <c r="F18" s="24"/>
      <c r="G18" s="24"/>
      <c r="H18" s="24"/>
      <c r="I18" s="24"/>
      <c r="J18" s="24"/>
      <c r="K18" s="28"/>
      <c r="L18" s="25"/>
    </row>
    <row r="19" spans="2:12" ht="18.75" thickBot="1">
      <c r="B19" s="20"/>
      <c r="C19" s="26" t="s">
        <v>1</v>
      </c>
      <c r="D19" s="26"/>
      <c r="E19" s="68">
        <v>3</v>
      </c>
      <c r="F19" s="68">
        <v>16</v>
      </c>
      <c r="G19" s="38" t="s">
        <v>6</v>
      </c>
      <c r="H19" s="8">
        <f>1/F19*E19</f>
        <v>0.1875</v>
      </c>
      <c r="I19" s="24" t="s">
        <v>7</v>
      </c>
      <c r="J19" s="28"/>
      <c r="K19" s="28"/>
      <c r="L19" s="25"/>
    </row>
    <row r="20" spans="2:12" ht="18.75" thickBot="1">
      <c r="B20" s="29"/>
      <c r="C20" s="30"/>
      <c r="D20" s="30"/>
      <c r="E20" s="30"/>
      <c r="F20" s="30"/>
      <c r="G20" s="30"/>
      <c r="H20" s="30"/>
      <c r="I20" s="30"/>
      <c r="J20" s="30"/>
      <c r="K20" s="66"/>
      <c r="L20" s="31"/>
    </row>
    <row r="21" spans="2:11" ht="9.75" customHeight="1" thickBot="1" thickTop="1">
      <c r="B21" s="28"/>
      <c r="C21" s="24"/>
      <c r="D21" s="24"/>
      <c r="E21" s="24"/>
      <c r="F21" s="24"/>
      <c r="G21" s="24"/>
      <c r="H21" s="24"/>
      <c r="I21" s="24"/>
      <c r="J21" s="24"/>
      <c r="K21" s="28"/>
    </row>
    <row r="22" spans="2:12" ht="9.75" customHeight="1" thickTop="1">
      <c r="B22" s="17"/>
      <c r="C22" s="39"/>
      <c r="D22" s="34"/>
      <c r="E22" s="34"/>
      <c r="F22" s="34"/>
      <c r="G22" s="34"/>
      <c r="H22" s="34"/>
      <c r="I22" s="34"/>
      <c r="J22" s="34"/>
      <c r="K22" s="18"/>
      <c r="L22" s="19"/>
    </row>
    <row r="23" spans="2:12" ht="18">
      <c r="B23" s="40" t="s">
        <v>9</v>
      </c>
      <c r="C23" s="27" t="s">
        <v>10</v>
      </c>
      <c r="D23" s="24"/>
      <c r="E23" s="24"/>
      <c r="F23" s="24"/>
      <c r="G23" s="24"/>
      <c r="H23" s="24"/>
      <c r="I23" s="24"/>
      <c r="J23" s="24"/>
      <c r="K23" s="24"/>
      <c r="L23" s="25"/>
    </row>
    <row r="24" spans="2:12" ht="36.75" thickBot="1">
      <c r="B24" s="41"/>
      <c r="C24" s="100" t="s">
        <v>12</v>
      </c>
      <c r="D24" s="100"/>
      <c r="E24" s="100"/>
      <c r="F24" s="42"/>
      <c r="G24" s="42" t="s">
        <v>14</v>
      </c>
      <c r="H24" s="42"/>
      <c r="I24" s="42" t="s">
        <v>13</v>
      </c>
      <c r="J24" s="24"/>
      <c r="K24" s="24"/>
      <c r="L24" s="25"/>
    </row>
    <row r="25" spans="2:12" ht="18.75" thickBot="1">
      <c r="B25" s="41"/>
      <c r="C25" s="69">
        <v>106</v>
      </c>
      <c r="D25" s="69">
        <v>3</v>
      </c>
      <c r="E25" s="69">
        <v>4</v>
      </c>
      <c r="F25" s="43" t="s">
        <v>11</v>
      </c>
      <c r="G25" s="70">
        <v>7.75</v>
      </c>
      <c r="H25" s="43" t="s">
        <v>6</v>
      </c>
      <c r="I25" s="10">
        <f>ROUNDUP((((1/E25*D25)+C25))/7.75,0)</f>
        <v>14</v>
      </c>
      <c r="J25" s="24"/>
      <c r="K25" s="24"/>
      <c r="L25" s="25"/>
    </row>
    <row r="26" spans="2:12" ht="18">
      <c r="B26" s="41"/>
      <c r="C26" s="44" t="s">
        <v>37</v>
      </c>
      <c r="D26" s="45">
        <v>106.75</v>
      </c>
      <c r="E26" s="74" t="s">
        <v>41</v>
      </c>
      <c r="F26" s="24"/>
      <c r="G26" s="74" t="s">
        <v>41</v>
      </c>
      <c r="H26" s="24"/>
      <c r="I26" s="24"/>
      <c r="J26" s="24"/>
      <c r="K26" s="24"/>
      <c r="L26" s="25"/>
    </row>
    <row r="27" spans="2:12" ht="18.75" thickBot="1">
      <c r="B27" s="46"/>
      <c r="C27" s="30"/>
      <c r="D27" s="47"/>
      <c r="E27" s="30"/>
      <c r="F27" s="30"/>
      <c r="G27" s="30"/>
      <c r="H27" s="30"/>
      <c r="I27" s="30"/>
      <c r="J27" s="30"/>
      <c r="K27" s="30"/>
      <c r="L27" s="31"/>
    </row>
    <row r="28" spans="2:11" ht="9.75" customHeight="1" thickBot="1" thickTop="1">
      <c r="B28" s="48"/>
      <c r="C28" s="24"/>
      <c r="D28" s="49"/>
      <c r="E28" s="24"/>
      <c r="F28" s="24"/>
      <c r="G28" s="24"/>
      <c r="H28" s="24"/>
      <c r="I28" s="24"/>
      <c r="J28" s="24"/>
      <c r="K28" s="24"/>
    </row>
    <row r="29" spans="2:12" ht="9.75" customHeight="1" thickTop="1">
      <c r="B29" s="51"/>
      <c r="C29" s="34"/>
      <c r="D29" s="34"/>
      <c r="E29" s="34"/>
      <c r="F29" s="34"/>
      <c r="G29" s="34"/>
      <c r="H29" s="34"/>
      <c r="I29" s="34"/>
      <c r="J29" s="34"/>
      <c r="K29" s="34"/>
      <c r="L29" s="19"/>
    </row>
    <row r="30" spans="2:12" ht="18">
      <c r="B30" s="40" t="s">
        <v>15</v>
      </c>
      <c r="C30" s="27" t="s">
        <v>16</v>
      </c>
      <c r="D30" s="24"/>
      <c r="E30" s="24"/>
      <c r="F30" s="24"/>
      <c r="G30" s="24"/>
      <c r="H30" s="24"/>
      <c r="I30" s="24"/>
      <c r="J30" s="24"/>
      <c r="K30" s="24"/>
      <c r="L30" s="25"/>
    </row>
    <row r="31" spans="2:12" ht="36.75" thickBot="1">
      <c r="B31" s="52"/>
      <c r="C31" s="100" t="s">
        <v>12</v>
      </c>
      <c r="D31" s="100"/>
      <c r="E31" s="100"/>
      <c r="F31" s="42"/>
      <c r="G31" s="42" t="s">
        <v>13</v>
      </c>
      <c r="H31" s="42"/>
      <c r="I31" s="42" t="s">
        <v>16</v>
      </c>
      <c r="J31" s="24"/>
      <c r="K31" s="24"/>
      <c r="L31" s="25"/>
    </row>
    <row r="32" spans="2:12" ht="21" customHeight="1" thickBot="1">
      <c r="B32" s="52"/>
      <c r="C32" s="69">
        <f>+C25</f>
        <v>106</v>
      </c>
      <c r="D32" s="69">
        <f>+D25</f>
        <v>3</v>
      </c>
      <c r="E32" s="69">
        <f>+E25</f>
        <v>4</v>
      </c>
      <c r="F32" s="43" t="s">
        <v>11</v>
      </c>
      <c r="G32" s="69">
        <f>+I25</f>
        <v>14</v>
      </c>
      <c r="H32" s="43" t="s">
        <v>6</v>
      </c>
      <c r="I32" s="11">
        <f>((1/E32*D32)+C32)/G32</f>
        <v>7.625</v>
      </c>
      <c r="J32" s="24"/>
      <c r="K32" s="24"/>
      <c r="L32" s="25"/>
    </row>
    <row r="33" spans="2:12" ht="18.75" customHeight="1" thickBot="1">
      <c r="B33" s="53"/>
      <c r="C33" s="54"/>
      <c r="D33" s="74" t="s">
        <v>41</v>
      </c>
      <c r="E33" s="30"/>
      <c r="F33" s="30"/>
      <c r="G33" s="30"/>
      <c r="H33" s="30"/>
      <c r="I33" s="75" t="s">
        <v>41</v>
      </c>
      <c r="J33" s="30"/>
      <c r="K33" s="30"/>
      <c r="L33" s="31"/>
    </row>
    <row r="34" spans="2:11" ht="9.75" customHeight="1" thickBot="1" thickTop="1">
      <c r="B34" s="24"/>
      <c r="C34" s="36"/>
      <c r="D34" s="24"/>
      <c r="E34" s="24"/>
      <c r="F34" s="24"/>
      <c r="G34" s="24"/>
      <c r="H34" s="24"/>
      <c r="I34" s="24"/>
      <c r="J34" s="24"/>
      <c r="K34" s="24"/>
    </row>
    <row r="35" spans="2:12" ht="9.75" customHeight="1" thickTop="1">
      <c r="B35" s="57"/>
      <c r="C35" s="34"/>
      <c r="D35" s="34"/>
      <c r="E35" s="34"/>
      <c r="F35" s="34"/>
      <c r="G35" s="34"/>
      <c r="H35" s="34"/>
      <c r="I35" s="34"/>
      <c r="J35" s="34"/>
      <c r="K35" s="34"/>
      <c r="L35" s="19"/>
    </row>
    <row r="36" spans="2:12" ht="18">
      <c r="B36" s="40" t="s">
        <v>17</v>
      </c>
      <c r="C36" s="27" t="s">
        <v>18</v>
      </c>
      <c r="D36" s="24"/>
      <c r="E36" s="24"/>
      <c r="F36" s="24"/>
      <c r="G36" s="24"/>
      <c r="H36" s="24"/>
      <c r="I36" s="24"/>
      <c r="J36" s="24"/>
      <c r="K36" s="24"/>
      <c r="L36" s="25"/>
    </row>
    <row r="37" spans="2:12" ht="36.75" thickBot="1">
      <c r="B37" s="41"/>
      <c r="C37" s="100" t="s">
        <v>12</v>
      </c>
      <c r="D37" s="100"/>
      <c r="E37" s="100"/>
      <c r="F37" s="42"/>
      <c r="G37" s="42" t="s">
        <v>13</v>
      </c>
      <c r="H37" s="42"/>
      <c r="I37" s="42" t="s">
        <v>16</v>
      </c>
      <c r="J37" s="24"/>
      <c r="K37" s="24"/>
      <c r="L37" s="25"/>
    </row>
    <row r="38" spans="2:12" ht="18.75" thickBot="1">
      <c r="B38" s="41"/>
      <c r="C38" s="71">
        <f>+C32</f>
        <v>106</v>
      </c>
      <c r="D38" s="71">
        <f>+D32</f>
        <v>3</v>
      </c>
      <c r="E38" s="71">
        <f>+E32</f>
        <v>4</v>
      </c>
      <c r="F38" s="42" t="s">
        <v>11</v>
      </c>
      <c r="G38" s="71">
        <v>0</v>
      </c>
      <c r="H38" s="42" t="s">
        <v>6</v>
      </c>
      <c r="I38" s="12" t="e">
        <f>((1/E38*D38)+C38)/G38</f>
        <v>#DIV/0!</v>
      </c>
      <c r="J38" s="24"/>
      <c r="K38" s="24"/>
      <c r="L38" s="25"/>
    </row>
    <row r="39" spans="2:12" ht="18.75" thickBot="1">
      <c r="B39" s="46"/>
      <c r="C39" s="58"/>
      <c r="D39" s="76" t="s">
        <v>41</v>
      </c>
      <c r="E39" s="58"/>
      <c r="F39" s="58"/>
      <c r="G39" s="58"/>
      <c r="H39" s="58"/>
      <c r="I39" s="75" t="s">
        <v>41</v>
      </c>
      <c r="J39" s="30"/>
      <c r="K39" s="30"/>
      <c r="L39" s="31"/>
    </row>
    <row r="40" spans="2:11" ht="9.75" customHeight="1" thickBot="1" thickTop="1">
      <c r="B40" s="15"/>
      <c r="C40" s="55"/>
      <c r="D40" s="55"/>
      <c r="E40" s="55"/>
      <c r="F40" s="56"/>
      <c r="G40" s="55"/>
      <c r="H40" s="56"/>
      <c r="I40" s="55"/>
      <c r="J40" s="2"/>
      <c r="K40" s="2"/>
    </row>
    <row r="41" spans="2:12" ht="9.75" customHeight="1" thickTop="1">
      <c r="B41" s="51"/>
      <c r="C41" s="34"/>
      <c r="D41" s="34"/>
      <c r="E41" s="34"/>
      <c r="F41" s="34"/>
      <c r="G41" s="34"/>
      <c r="H41" s="34"/>
      <c r="I41" s="34"/>
      <c r="J41" s="34"/>
      <c r="K41" s="34"/>
      <c r="L41" s="19"/>
    </row>
    <row r="42" spans="2:12" ht="18">
      <c r="B42" s="40" t="s">
        <v>19</v>
      </c>
      <c r="C42" s="27" t="s">
        <v>20</v>
      </c>
      <c r="D42" s="24"/>
      <c r="E42" s="24"/>
      <c r="F42" s="24"/>
      <c r="G42" s="24"/>
      <c r="H42" s="99"/>
      <c r="I42" s="99"/>
      <c r="J42" s="24"/>
      <c r="K42" s="24"/>
      <c r="L42" s="25"/>
    </row>
    <row r="43" spans="2:12" ht="36.75" thickBot="1">
      <c r="B43" s="41"/>
      <c r="C43" s="42" t="s">
        <v>21</v>
      </c>
      <c r="D43" s="42"/>
      <c r="E43" s="42" t="s">
        <v>23</v>
      </c>
      <c r="F43" s="42"/>
      <c r="G43" s="42"/>
      <c r="H43" s="24"/>
      <c r="I43" s="100" t="s">
        <v>33</v>
      </c>
      <c r="J43" s="100"/>
      <c r="K43" s="24"/>
      <c r="L43" s="25"/>
    </row>
    <row r="44" spans="2:12" ht="18.75" thickBot="1">
      <c r="B44" s="41"/>
      <c r="C44" s="72">
        <f>+I32</f>
        <v>7.625</v>
      </c>
      <c r="D44" s="42" t="s">
        <v>22</v>
      </c>
      <c r="E44" s="71">
        <v>10</v>
      </c>
      <c r="F44" s="42" t="s">
        <v>6</v>
      </c>
      <c r="G44" s="4">
        <f>+C44+E44</f>
        <v>17.625</v>
      </c>
      <c r="H44" s="24"/>
      <c r="I44" s="4">
        <f>17-C44</f>
        <v>9.375</v>
      </c>
      <c r="J44" s="4">
        <f>18-C44</f>
        <v>10.375</v>
      </c>
      <c r="K44" s="24"/>
      <c r="L44" s="25"/>
    </row>
    <row r="45" spans="2:12" ht="18.75" thickBot="1">
      <c r="B45" s="46"/>
      <c r="C45" s="75" t="s">
        <v>41</v>
      </c>
      <c r="D45" s="58"/>
      <c r="E45" s="75" t="s">
        <v>41</v>
      </c>
      <c r="F45" s="58"/>
      <c r="G45" s="59"/>
      <c r="H45" s="60"/>
      <c r="I45" s="98" t="s">
        <v>41</v>
      </c>
      <c r="J45" s="98"/>
      <c r="K45" s="30"/>
      <c r="L45" s="31"/>
    </row>
    <row r="46" spans="2:11" ht="9.75" customHeight="1" thickBot="1" thickTop="1">
      <c r="B46" s="15"/>
      <c r="C46" s="2"/>
      <c r="D46" s="2"/>
      <c r="E46" s="2"/>
      <c r="F46" s="2"/>
      <c r="G46" s="2"/>
      <c r="H46" s="2"/>
      <c r="I46" s="2"/>
      <c r="J46" s="2"/>
      <c r="K46" s="2"/>
    </row>
    <row r="47" spans="2:12" ht="9.75" customHeight="1" thickTop="1">
      <c r="B47" s="51"/>
      <c r="C47" s="39"/>
      <c r="D47" s="34"/>
      <c r="E47" s="34"/>
      <c r="F47" s="34"/>
      <c r="G47" s="34"/>
      <c r="H47" s="34"/>
      <c r="I47" s="34"/>
      <c r="J47" s="34"/>
      <c r="K47" s="34"/>
      <c r="L47" s="19"/>
    </row>
    <row r="48" spans="2:12" ht="18">
      <c r="B48" s="40" t="s">
        <v>24</v>
      </c>
      <c r="C48" s="27" t="s">
        <v>25</v>
      </c>
      <c r="D48" s="24"/>
      <c r="E48" s="24"/>
      <c r="F48" s="24"/>
      <c r="G48" s="24"/>
      <c r="H48" s="61"/>
      <c r="I48" s="24"/>
      <c r="J48" s="24"/>
      <c r="K48" s="24"/>
      <c r="L48" s="25"/>
    </row>
    <row r="49" spans="2:12" ht="36.75" thickBot="1">
      <c r="B49" s="41"/>
      <c r="C49" s="42" t="s">
        <v>13</v>
      </c>
      <c r="D49" s="42"/>
      <c r="E49" s="42"/>
      <c r="F49" s="42"/>
      <c r="G49" s="42" t="s">
        <v>23</v>
      </c>
      <c r="H49" s="42"/>
      <c r="I49" s="42" t="s">
        <v>25</v>
      </c>
      <c r="J49" s="24"/>
      <c r="K49" s="24"/>
      <c r="L49" s="25"/>
    </row>
    <row r="50" spans="2:12" ht="18.75" thickBot="1">
      <c r="B50" s="41"/>
      <c r="C50" s="73">
        <v>12</v>
      </c>
      <c r="D50" s="42" t="s">
        <v>26</v>
      </c>
      <c r="E50" s="71">
        <v>1</v>
      </c>
      <c r="F50" s="78" t="s">
        <v>27</v>
      </c>
      <c r="G50" s="71">
        <v>10</v>
      </c>
      <c r="H50" s="42" t="s">
        <v>6</v>
      </c>
      <c r="I50" s="12">
        <f>+(C50-1)*G50</f>
        <v>110</v>
      </c>
      <c r="J50" s="24"/>
      <c r="K50" s="24"/>
      <c r="L50" s="25"/>
    </row>
    <row r="51" spans="2:12" ht="18.75" thickBot="1">
      <c r="B51" s="46"/>
      <c r="C51" s="62"/>
      <c r="D51" s="58"/>
      <c r="E51" s="58"/>
      <c r="F51" s="63"/>
      <c r="G51" s="75" t="s">
        <v>41</v>
      </c>
      <c r="H51" s="58"/>
      <c r="I51" s="75" t="s">
        <v>41</v>
      </c>
      <c r="J51" s="30"/>
      <c r="K51" s="30"/>
      <c r="L51" s="31"/>
    </row>
    <row r="52" spans="2:11" ht="9.75" customHeight="1" thickBot="1" thickTop="1">
      <c r="B52" s="15"/>
      <c r="C52" s="3"/>
      <c r="D52" s="2"/>
      <c r="E52" s="2"/>
      <c r="F52" s="2"/>
      <c r="G52" s="2"/>
      <c r="H52" s="2"/>
      <c r="I52" s="2"/>
      <c r="J52" s="2"/>
      <c r="K52" s="2"/>
    </row>
    <row r="53" spans="2:12" ht="9.75" customHeight="1" thickTop="1">
      <c r="B53" s="51"/>
      <c r="C53" s="34"/>
      <c r="D53" s="34"/>
      <c r="E53" s="34"/>
      <c r="F53" s="34"/>
      <c r="G53" s="34"/>
      <c r="H53" s="34"/>
      <c r="I53" s="34"/>
      <c r="J53" s="34"/>
      <c r="K53" s="34"/>
      <c r="L53" s="19"/>
    </row>
    <row r="54" spans="2:12" ht="18">
      <c r="B54" s="40" t="s">
        <v>28</v>
      </c>
      <c r="C54" s="27" t="s">
        <v>29</v>
      </c>
      <c r="D54" s="24"/>
      <c r="E54" s="24"/>
      <c r="F54" s="24"/>
      <c r="G54" s="24"/>
      <c r="H54" s="24"/>
      <c r="I54" s="24"/>
      <c r="J54" s="24"/>
      <c r="K54" s="24"/>
      <c r="L54" s="25"/>
    </row>
    <row r="55" spans="2:12" ht="54.75" thickBot="1">
      <c r="B55" s="52"/>
      <c r="C55" s="42" t="s">
        <v>30</v>
      </c>
      <c r="D55" s="42"/>
      <c r="E55" s="42" t="s">
        <v>23</v>
      </c>
      <c r="F55" s="42"/>
      <c r="G55" s="42" t="s">
        <v>21</v>
      </c>
      <c r="H55" s="42"/>
      <c r="I55" s="42" t="s">
        <v>31</v>
      </c>
      <c r="J55" s="42"/>
      <c r="K55" s="42" t="s">
        <v>32</v>
      </c>
      <c r="L55" s="25"/>
    </row>
    <row r="56" spans="2:12" ht="18.75" thickBot="1">
      <c r="B56" s="52"/>
      <c r="C56" s="71">
        <v>156</v>
      </c>
      <c r="D56" s="42" t="s">
        <v>11</v>
      </c>
      <c r="E56" s="71">
        <v>10</v>
      </c>
      <c r="F56" s="78" t="s">
        <v>27</v>
      </c>
      <c r="G56" s="71">
        <v>7.125</v>
      </c>
      <c r="H56" s="42" t="s">
        <v>26</v>
      </c>
      <c r="I56" s="71">
        <v>15</v>
      </c>
      <c r="J56" s="42" t="s">
        <v>6</v>
      </c>
      <c r="K56" s="5">
        <f>+(C56/E56*G56)-I56</f>
        <v>96.14999999999999</v>
      </c>
      <c r="L56" s="25"/>
    </row>
    <row r="57" spans="2:12" ht="18.75" thickBot="1">
      <c r="B57" s="53"/>
      <c r="C57" s="75" t="s">
        <v>41</v>
      </c>
      <c r="D57" s="58"/>
      <c r="E57" s="75" t="s">
        <v>41</v>
      </c>
      <c r="F57" s="63"/>
      <c r="G57" s="75" t="s">
        <v>41</v>
      </c>
      <c r="H57" s="58"/>
      <c r="I57" s="75" t="s">
        <v>41</v>
      </c>
      <c r="J57" s="58"/>
      <c r="K57" s="67"/>
      <c r="L57" s="31"/>
    </row>
    <row r="58" spans="2:11" ht="9.75" customHeight="1" thickBot="1" thickTop="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2" ht="9.75" customHeight="1" thickTop="1">
      <c r="B59" s="57"/>
      <c r="C59" s="39"/>
      <c r="D59" s="34"/>
      <c r="E59" s="34"/>
      <c r="F59" s="34"/>
      <c r="G59" s="34"/>
      <c r="H59" s="34"/>
      <c r="I59" s="34"/>
      <c r="J59" s="34"/>
      <c r="K59" s="34"/>
      <c r="L59" s="19"/>
    </row>
    <row r="60" spans="2:12" ht="18">
      <c r="B60" s="40" t="s">
        <v>34</v>
      </c>
      <c r="C60" s="27" t="s">
        <v>35</v>
      </c>
      <c r="D60" s="24"/>
      <c r="E60" s="24"/>
      <c r="F60" s="24"/>
      <c r="G60" s="24"/>
      <c r="H60" s="24"/>
      <c r="I60" s="24"/>
      <c r="J60" s="24"/>
      <c r="K60" s="24"/>
      <c r="L60" s="25"/>
    </row>
    <row r="61" spans="2:12" ht="54.75" thickBot="1">
      <c r="B61" s="52"/>
      <c r="C61" s="42" t="s">
        <v>12</v>
      </c>
      <c r="D61" s="24"/>
      <c r="E61" s="42" t="s">
        <v>25</v>
      </c>
      <c r="F61" s="24"/>
      <c r="G61" s="42" t="s">
        <v>36</v>
      </c>
      <c r="H61" s="42"/>
      <c r="I61" s="42"/>
      <c r="J61" s="24"/>
      <c r="K61" s="24"/>
      <c r="L61" s="25"/>
    </row>
    <row r="62" spans="2:12" ht="18" customHeight="1" thickBot="1">
      <c r="B62" s="52"/>
      <c r="C62" s="14">
        <v>106.75</v>
      </c>
      <c r="D62" s="42" t="s">
        <v>22</v>
      </c>
      <c r="E62" s="14">
        <v>140</v>
      </c>
      <c r="F62" s="42" t="s">
        <v>6</v>
      </c>
      <c r="G62" s="13">
        <f>SQRT((C62*C62)+(E62*E62))/12</f>
        <v>14.671297209366168</v>
      </c>
      <c r="H62" s="24"/>
      <c r="I62" s="24"/>
      <c r="J62" s="24"/>
      <c r="K62" s="24"/>
      <c r="L62" s="25"/>
    </row>
    <row r="63" spans="2:12" ht="18.75" customHeight="1" thickBot="1">
      <c r="B63" s="29"/>
      <c r="C63" s="75" t="s">
        <v>41</v>
      </c>
      <c r="D63" s="66"/>
      <c r="E63" s="75" t="s">
        <v>41</v>
      </c>
      <c r="F63" s="66"/>
      <c r="G63" s="75" t="s">
        <v>41</v>
      </c>
      <c r="H63" s="66"/>
      <c r="I63" s="66"/>
      <c r="J63" s="66"/>
      <c r="K63" s="66"/>
      <c r="L63" s="31"/>
    </row>
    <row r="64" ht="9" customHeight="1" thickBot="1" thickTop="1"/>
    <row r="65" spans="2:12" ht="9" customHeight="1" thickTop="1">
      <c r="B65" s="17"/>
      <c r="C65" s="79"/>
      <c r="D65" s="18"/>
      <c r="E65" s="18"/>
      <c r="F65" s="18"/>
      <c r="G65" s="18"/>
      <c r="H65" s="18"/>
      <c r="I65" s="18"/>
      <c r="J65" s="18"/>
      <c r="K65" s="18"/>
      <c r="L65" s="19"/>
    </row>
    <row r="66" spans="2:12" ht="18">
      <c r="B66" s="40" t="s">
        <v>42</v>
      </c>
      <c r="C66" s="27" t="s">
        <v>46</v>
      </c>
      <c r="D66" s="80"/>
      <c r="E66" s="80"/>
      <c r="F66" s="28"/>
      <c r="G66" s="28"/>
      <c r="H66" s="28"/>
      <c r="I66" s="28"/>
      <c r="J66" s="28"/>
      <c r="K66" s="28"/>
      <c r="L66" s="25"/>
    </row>
    <row r="67" spans="2:12" ht="54.75" thickBot="1">
      <c r="B67" s="20"/>
      <c r="C67" s="42" t="s">
        <v>13</v>
      </c>
      <c r="D67" s="28"/>
      <c r="E67" s="28"/>
      <c r="F67" s="28"/>
      <c r="G67" s="42" t="s">
        <v>21</v>
      </c>
      <c r="H67" s="28"/>
      <c r="I67" s="42" t="s">
        <v>43</v>
      </c>
      <c r="J67" s="28"/>
      <c r="K67" s="28"/>
      <c r="L67" s="25"/>
    </row>
    <row r="68" spans="2:12" ht="18.75" thickBot="1">
      <c r="B68" s="20"/>
      <c r="C68" s="68">
        <v>14</v>
      </c>
      <c r="D68" s="42" t="s">
        <v>11</v>
      </c>
      <c r="E68" s="7">
        <v>2</v>
      </c>
      <c r="F68" s="78" t="s">
        <v>27</v>
      </c>
      <c r="G68" s="68">
        <v>7.125</v>
      </c>
      <c r="H68" s="42" t="s">
        <v>6</v>
      </c>
      <c r="I68" s="77">
        <f>+C68/E68*G68</f>
        <v>49.875</v>
      </c>
      <c r="J68" s="28"/>
      <c r="K68" s="28"/>
      <c r="L68" s="25"/>
    </row>
    <row r="69" spans="2:12" ht="16.5" thickBot="1">
      <c r="B69" s="29"/>
      <c r="C69" s="81"/>
      <c r="D69" s="66"/>
      <c r="E69" s="66"/>
      <c r="F69" s="66"/>
      <c r="G69" s="75" t="s">
        <v>41</v>
      </c>
      <c r="H69" s="66"/>
      <c r="I69" s="75" t="s">
        <v>41</v>
      </c>
      <c r="J69" s="66"/>
      <c r="K69" s="66"/>
      <c r="L69" s="31"/>
    </row>
    <row r="70" ht="9.75" customHeight="1" thickBot="1" thickTop="1"/>
    <row r="71" spans="2:12" ht="9.75" customHeight="1" thickTop="1">
      <c r="B71" s="17"/>
      <c r="C71" s="79"/>
      <c r="D71" s="18"/>
      <c r="E71" s="18"/>
      <c r="F71" s="18"/>
      <c r="G71" s="18"/>
      <c r="H71" s="18"/>
      <c r="I71" s="18"/>
      <c r="J71" s="18"/>
      <c r="K71" s="18"/>
      <c r="L71" s="19"/>
    </row>
    <row r="72" spans="2:12" ht="18">
      <c r="B72" s="40" t="s">
        <v>44</v>
      </c>
      <c r="C72" s="27" t="s">
        <v>45</v>
      </c>
      <c r="D72" s="28"/>
      <c r="E72" s="28"/>
      <c r="F72" s="28"/>
      <c r="G72" s="28"/>
      <c r="H72" s="28"/>
      <c r="I72" s="28"/>
      <c r="J72" s="28"/>
      <c r="K72" s="28"/>
      <c r="L72" s="25"/>
    </row>
    <row r="73" spans="2:12" ht="72.75" thickBot="1">
      <c r="B73" s="20"/>
      <c r="C73" s="42" t="s">
        <v>43</v>
      </c>
      <c r="D73" s="28"/>
      <c r="E73" s="78" t="s">
        <v>47</v>
      </c>
      <c r="F73" s="42"/>
      <c r="G73" s="78" t="s">
        <v>48</v>
      </c>
      <c r="H73" s="42"/>
      <c r="I73" s="42" t="s">
        <v>45</v>
      </c>
      <c r="J73" s="42"/>
      <c r="K73" s="28"/>
      <c r="L73" s="25"/>
    </row>
    <row r="74" spans="2:12" ht="18.75" thickBot="1">
      <c r="B74" s="20"/>
      <c r="C74" s="68">
        <v>49.875</v>
      </c>
      <c r="D74" s="38" t="s">
        <v>26</v>
      </c>
      <c r="E74" s="68">
        <v>0.75</v>
      </c>
      <c r="F74" s="38" t="s">
        <v>26</v>
      </c>
      <c r="G74" s="68">
        <v>0.75</v>
      </c>
      <c r="H74" s="42" t="s">
        <v>6</v>
      </c>
      <c r="I74" s="77">
        <f>+C74-E74-G74</f>
        <v>48.375</v>
      </c>
      <c r="J74" s="28"/>
      <c r="K74" s="28"/>
      <c r="L74" s="25"/>
    </row>
    <row r="75" spans="2:12" ht="16.5" thickBot="1">
      <c r="B75" s="29"/>
      <c r="C75" s="75" t="s">
        <v>41</v>
      </c>
      <c r="D75" s="66"/>
      <c r="E75" s="75" t="s">
        <v>41</v>
      </c>
      <c r="F75" s="66"/>
      <c r="G75" s="75" t="s">
        <v>41</v>
      </c>
      <c r="H75" s="66"/>
      <c r="I75" s="75" t="s">
        <v>41</v>
      </c>
      <c r="J75" s="66"/>
      <c r="K75" s="66"/>
      <c r="L75" s="31"/>
    </row>
    <row r="76" ht="9.75" customHeight="1" thickBot="1" thickTop="1"/>
    <row r="77" spans="2:12" ht="9.75" customHeight="1" thickTop="1">
      <c r="B77" s="17"/>
      <c r="C77" s="79"/>
      <c r="D77" s="18"/>
      <c r="E77" s="18"/>
      <c r="F77" s="18"/>
      <c r="G77" s="18"/>
      <c r="H77" s="18"/>
      <c r="I77" s="18"/>
      <c r="J77" s="18"/>
      <c r="K77" s="18"/>
      <c r="L77" s="19"/>
    </row>
    <row r="78" spans="2:12" ht="18">
      <c r="B78" s="40" t="s">
        <v>49</v>
      </c>
      <c r="C78" s="27" t="s">
        <v>50</v>
      </c>
      <c r="D78" s="28"/>
      <c r="E78" s="28"/>
      <c r="F78" s="28"/>
      <c r="G78" s="28"/>
      <c r="H78" s="28"/>
      <c r="I78" s="28"/>
      <c r="J78" s="28"/>
      <c r="K78" s="28"/>
      <c r="L78" s="25"/>
    </row>
    <row r="79" spans="2:12" ht="78" thickBot="1">
      <c r="B79" s="20"/>
      <c r="C79" s="42" t="s">
        <v>51</v>
      </c>
      <c r="D79" s="28"/>
      <c r="E79" s="42" t="s">
        <v>23</v>
      </c>
      <c r="F79" s="28"/>
      <c r="G79" s="42" t="s">
        <v>52</v>
      </c>
      <c r="H79" s="28"/>
      <c r="I79" s="42" t="s">
        <v>53</v>
      </c>
      <c r="J79" s="28"/>
      <c r="K79" s="42" t="s">
        <v>52</v>
      </c>
      <c r="L79" s="25"/>
    </row>
    <row r="80" spans="2:12" ht="18.75" thickBot="1">
      <c r="B80" s="20"/>
      <c r="C80" s="68">
        <v>7</v>
      </c>
      <c r="D80" s="74" t="s">
        <v>27</v>
      </c>
      <c r="E80" s="68">
        <v>12</v>
      </c>
      <c r="F80" s="42" t="s">
        <v>6</v>
      </c>
      <c r="G80" s="77">
        <f>+C80*E80</f>
        <v>84</v>
      </c>
      <c r="H80" s="42" t="s">
        <v>22</v>
      </c>
      <c r="I80" s="68">
        <v>0.75</v>
      </c>
      <c r="J80" s="42" t="s">
        <v>6</v>
      </c>
      <c r="K80" s="77">
        <f>+G80+I80</f>
        <v>84.75</v>
      </c>
      <c r="L80" s="25"/>
    </row>
    <row r="81" spans="2:12" ht="15.75">
      <c r="B81" s="20"/>
      <c r="C81" s="82"/>
      <c r="D81" s="28"/>
      <c r="E81" s="74" t="s">
        <v>41</v>
      </c>
      <c r="F81" s="28"/>
      <c r="G81" s="74" t="s">
        <v>41</v>
      </c>
      <c r="H81" s="28"/>
      <c r="I81" s="74" t="s">
        <v>41</v>
      </c>
      <c r="J81" s="28"/>
      <c r="K81" s="74" t="s">
        <v>41</v>
      </c>
      <c r="L81" s="25"/>
    </row>
    <row r="82" spans="2:12" ht="13.5" thickBot="1">
      <c r="B82" s="29"/>
      <c r="C82" s="66"/>
      <c r="D82" s="66"/>
      <c r="E82" s="66"/>
      <c r="F82" s="66"/>
      <c r="G82" s="66"/>
      <c r="H82" s="66"/>
      <c r="I82" s="66" t="s">
        <v>54</v>
      </c>
      <c r="J82" s="66"/>
      <c r="K82" s="66"/>
      <c r="L82" s="31"/>
    </row>
    <row r="83" ht="9.75" customHeight="1" thickBot="1" thickTop="1"/>
    <row r="84" spans="2:12" ht="9.75" customHeight="1" thickTop="1"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9"/>
    </row>
    <row r="85" spans="2:12" ht="18">
      <c r="B85" s="40" t="s">
        <v>55</v>
      </c>
      <c r="C85" s="27" t="s">
        <v>56</v>
      </c>
      <c r="D85" s="28"/>
      <c r="E85" s="28"/>
      <c r="F85" s="28"/>
      <c r="G85" s="28"/>
      <c r="H85" s="28"/>
      <c r="I85" s="28"/>
      <c r="J85" s="28"/>
      <c r="K85" s="28"/>
      <c r="L85" s="25"/>
    </row>
    <row r="86" spans="2:12" ht="78" thickBot="1">
      <c r="B86" s="20"/>
      <c r="C86" s="42" t="s">
        <v>57</v>
      </c>
      <c r="D86" s="28"/>
      <c r="E86" s="42" t="s">
        <v>58</v>
      </c>
      <c r="F86" s="28"/>
      <c r="G86" s="42" t="s">
        <v>56</v>
      </c>
      <c r="H86" s="28"/>
      <c r="I86" s="42" t="s">
        <v>53</v>
      </c>
      <c r="J86" s="28"/>
      <c r="K86" s="42" t="s">
        <v>56</v>
      </c>
      <c r="L86" s="25"/>
    </row>
    <row r="87" spans="2:12" ht="18.75" thickBot="1">
      <c r="B87" s="20"/>
      <c r="C87" s="68">
        <v>86</v>
      </c>
      <c r="D87" s="38" t="s">
        <v>26</v>
      </c>
      <c r="E87" s="68">
        <v>50</v>
      </c>
      <c r="F87" s="42" t="s">
        <v>6</v>
      </c>
      <c r="G87" s="77">
        <f>+C87-E87</f>
        <v>36</v>
      </c>
      <c r="H87" s="38" t="s">
        <v>26</v>
      </c>
      <c r="I87" s="68"/>
      <c r="J87" s="42" t="s">
        <v>6</v>
      </c>
      <c r="K87" s="77">
        <f>+G87-I87</f>
        <v>36</v>
      </c>
      <c r="L87" s="25"/>
    </row>
    <row r="88" spans="2:12" ht="15.75">
      <c r="B88" s="20"/>
      <c r="C88" s="74" t="s">
        <v>41</v>
      </c>
      <c r="D88" s="28"/>
      <c r="E88" s="74" t="s">
        <v>41</v>
      </c>
      <c r="F88" s="28"/>
      <c r="G88" s="74" t="s">
        <v>41</v>
      </c>
      <c r="H88" s="28"/>
      <c r="I88" s="74" t="s">
        <v>41</v>
      </c>
      <c r="J88" s="28"/>
      <c r="K88" s="74" t="s">
        <v>41</v>
      </c>
      <c r="L88" s="25"/>
    </row>
    <row r="89" spans="2:12" ht="13.5" thickBot="1">
      <c r="B89" s="29"/>
      <c r="C89" s="66"/>
      <c r="D89" s="66"/>
      <c r="E89" s="66"/>
      <c r="F89" s="66"/>
      <c r="G89" s="66"/>
      <c r="H89" s="66"/>
      <c r="I89" s="66" t="s">
        <v>54</v>
      </c>
      <c r="J89" s="66"/>
      <c r="K89" s="66"/>
      <c r="L89" s="31"/>
    </row>
    <row r="90" ht="9.75" customHeight="1" thickBot="1" thickTop="1"/>
    <row r="91" spans="2:12" ht="9.75" customHeight="1" thickTop="1"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9"/>
    </row>
    <row r="92" spans="2:12" ht="18">
      <c r="B92" s="87" t="s">
        <v>59</v>
      </c>
      <c r="C92" s="27" t="s">
        <v>43</v>
      </c>
      <c r="D92" s="28"/>
      <c r="E92" s="28"/>
      <c r="F92" s="28"/>
      <c r="G92" s="28"/>
      <c r="H92" s="28"/>
      <c r="I92" s="28"/>
      <c r="J92" s="28"/>
      <c r="K92" s="28"/>
      <c r="L92" s="25"/>
    </row>
    <row r="93" spans="2:12" ht="54.75" thickBot="1">
      <c r="B93" s="20"/>
      <c r="C93" s="42" t="s">
        <v>12</v>
      </c>
      <c r="D93" s="28"/>
      <c r="E93" s="42" t="s">
        <v>13</v>
      </c>
      <c r="F93" s="28"/>
      <c r="G93" s="42" t="s">
        <v>21</v>
      </c>
      <c r="H93" s="28"/>
      <c r="I93" s="42" t="s">
        <v>43</v>
      </c>
      <c r="J93" s="89" t="s">
        <v>60</v>
      </c>
      <c r="K93" s="90"/>
      <c r="L93" s="91"/>
    </row>
    <row r="94" spans="2:12" ht="18.75" thickBot="1">
      <c r="B94" s="20"/>
      <c r="C94" s="85">
        <v>106.75</v>
      </c>
      <c r="D94" s="84" t="s">
        <v>26</v>
      </c>
      <c r="E94" s="85">
        <v>6</v>
      </c>
      <c r="F94" s="83" t="s">
        <v>27</v>
      </c>
      <c r="G94" s="86">
        <v>7.5</v>
      </c>
      <c r="H94" s="83" t="s">
        <v>6</v>
      </c>
      <c r="I94" s="9">
        <f>+C94-(E94*G94)</f>
        <v>61.75</v>
      </c>
      <c r="J94" s="28"/>
      <c r="K94" s="28"/>
      <c r="L94" s="25"/>
    </row>
    <row r="95" spans="2:12" ht="16.5" thickBot="1">
      <c r="B95" s="29"/>
      <c r="C95" s="88" t="s">
        <v>41</v>
      </c>
      <c r="D95" s="66"/>
      <c r="E95" s="81"/>
      <c r="F95" s="66"/>
      <c r="G95" s="75" t="s">
        <v>41</v>
      </c>
      <c r="H95" s="66"/>
      <c r="I95" s="88" t="s">
        <v>41</v>
      </c>
      <c r="J95" s="66"/>
      <c r="K95" s="66"/>
      <c r="L95" s="31"/>
    </row>
    <row r="96" ht="13.5" thickTop="1"/>
  </sheetData>
  <sheetProtection password="D5ED" sheet="1" objects="1" scenarios="1"/>
  <mergeCells count="10">
    <mergeCell ref="J93:L93"/>
    <mergeCell ref="B3:K3"/>
    <mergeCell ref="B4:K4"/>
    <mergeCell ref="J11:K11"/>
    <mergeCell ref="I45:J45"/>
    <mergeCell ref="H42:I42"/>
    <mergeCell ref="I43:J43"/>
    <mergeCell ref="C24:E24"/>
    <mergeCell ref="C31:E31"/>
    <mergeCell ref="C37:E37"/>
  </mergeCells>
  <conditionalFormatting sqref="H48">
    <cfRule type="cellIs" priority="1" dxfId="0" operator="between" stopIfTrue="1">
      <formula>15</formula>
      <formula>17</formula>
    </cfRule>
  </conditionalFormatting>
  <conditionalFormatting sqref="G44">
    <cfRule type="cellIs" priority="2" dxfId="1" operator="between" stopIfTrue="1">
      <formula>17</formula>
      <formula>18</formula>
    </cfRule>
    <cfRule type="cellIs" priority="3" dxfId="2" operator="between" stopIfTrue="1">
      <formula>0</formula>
      <formula>16.999999</formula>
    </cfRule>
    <cfRule type="cellIs" priority="4" dxfId="2" operator="greaterThan" stopIfTrue="1">
      <formula>18.001</formula>
    </cfRule>
  </conditionalFormatting>
  <conditionalFormatting sqref="K56">
    <cfRule type="cellIs" priority="5" dxfId="2" operator="lessThan" stopIfTrue="1">
      <formula>80</formula>
    </cfRule>
    <cfRule type="cellIs" priority="6" dxfId="1" operator="greaterThanOrEqual" stopIfTrue="1">
      <formula>80</formula>
    </cfRule>
  </conditionalFormatting>
  <hyperlinks>
    <hyperlink ref="B4:K4" r:id="rId1" display="http://www.renovation-headquarters.com/stairs.ht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dcterms:created xsi:type="dcterms:W3CDTF">2007-10-14T20:17:11Z</dcterms:created>
  <dcterms:modified xsi:type="dcterms:W3CDTF">2008-01-14T18:08:25Z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